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x Invoice" sheetId="1" state="visible" r:id="rId3"/>
    <sheet name="Setup" sheetId="2" state="visible" r:id="rId4"/>
    <sheet name="Checks" sheetId="3" state="visible" r:id="rId5"/>
    <sheet name="Guide" sheetId="4" state="visible" r:id="rId6"/>
    <sheet name="Words" sheetId="5" state="visible" r:id="rId7"/>
  </sheets>
  <definedNames>
    <definedName function="false" hidden="false" localSheetId="0" name="_xlnm.Print_Area" vbProcedure="false">'Tax Invoice'!$A$1:$F$42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<sst xmlns="http://schemas.openxmlformats.org/spreadsheetml/2006/main" count="157" uniqueCount="151">
  <si>
    <t xml:space="preserve">ORIGINAL</t>
  </si>
  <si>
    <t xml:space="preserve">TAX INVOICE</t>
  </si>
  <si>
    <t xml:space="preserve">Date of Invoice (MM/DD/YYYY)</t>
  </si>
  <si>
    <t xml:space="preserve">Tax Invoice No.</t>
  </si>
  <si>
    <t xml:space="preserve">Date of Supply (MM/DD/YYYY)</t>
  </si>
  <si>
    <t xml:space="preserve">Place of Supply (optional)</t>
  </si>
  <si>
    <t xml:space="preserve">Colombo</t>
  </si>
  <si>
    <t xml:space="preserve">SUPPLIER</t>
  </si>
  <si>
    <t xml:space="preserve">PURCHASER</t>
  </si>
  <si>
    <t xml:space="preserve">TIN</t>
  </si>
  <si>
    <t xml:space="preserve">200000002</t>
  </si>
  <si>
    <t xml:space="preserve">Name</t>
  </si>
  <si>
    <t xml:space="preserve">Sample Purchaser (Pvt) Ltd</t>
  </si>
  <si>
    <t xml:space="preserve">Address</t>
  </si>
  <si>
    <t xml:space="preserve">No. 25, Sample Lane, Kandy</t>
  </si>
  <si>
    <t xml:space="preserve">Tel. (opt.)</t>
  </si>
  <si>
    <t xml:space="preserve">Additional Information (optional) – e.g. PO / delivery note no.</t>
  </si>
  <si>
    <t xml:space="preserve">PO 4517 / DN-2261</t>
  </si>
  <si>
    <t xml:space="preserve">Ref*</t>
  </si>
  <si>
    <t xml:space="preserve">Description of Goods or Services</t>
  </si>
  <si>
    <t xml:space="preserve">Quantity</t>
  </si>
  <si>
    <t xml:space="preserve">Unit</t>
  </si>
  <si>
    <t xml:space="preserve">Unit Price (Rs.)</t>
  </si>
  <si>
    <t xml:space="preserve">Amount Excluding VAT (Rs.)</t>
  </si>
  <si>
    <t xml:space="preserve">CTN</t>
  </si>
  <si>
    <t xml:space="preserve">Corrugated cartons, 350 x 250 x 200 mm</t>
  </si>
  <si>
    <t xml:space="preserve">Nos</t>
  </si>
  <si>
    <t xml:space="preserve">FLM</t>
  </si>
  <si>
    <t xml:space="preserve">Printed shrink film, 80 micron</t>
  </si>
  <si>
    <t xml:space="preserve">kg</t>
  </si>
  <si>
    <t xml:space="preserve">WRP</t>
  </si>
  <si>
    <t xml:space="preserve">Pallet wrapping service</t>
  </si>
  <si>
    <t xml:space="preserve">Pallet</t>
  </si>
  <si>
    <t xml:space="preserve">Total Value of Supply (excluding VAT)</t>
  </si>
  <si>
    <t xml:space="preserve">Total Amount / Consideration including VAT (Rs.)</t>
  </si>
  <si>
    <t xml:space="preserve">Total Amount in Words (optional)</t>
  </si>
  <si>
    <t xml:space="preserve">Mode of Payment (optional)</t>
  </si>
  <si>
    <t xml:space="preserve">Bank transfer – 30 days from invoice date</t>
  </si>
  <si>
    <t xml:space="preserve">* Optional. This invoice contains VAT-taxable supplies only. All amounts are in Sri Lankan Rupees (LKR). Original to the purchaser; supplier retains a copy marked DUPLICATE.</t>
  </si>
  <si>
    <t xml:space="preserve">SETUP – enter once, reused on every invoice</t>
  </si>
  <si>
    <t xml:space="preserve">Pale-yellow cells are inputs.</t>
  </si>
  <si>
    <t xml:space="preserve">Standard VAT rate</t>
  </si>
  <si>
    <t xml:space="preserve">Currently 18% (standard rate since 01.01.2024). Edit if the rate changes.</t>
  </si>
  <si>
    <t xml:space="preserve">Classification code (QQQQ)</t>
  </si>
  <si>
    <t xml:space="preserve">HO</t>
  </si>
  <si>
    <t xml:space="preserve">1-15 letters/digits, no spaces: branch, department, project or invoice type (e.g. BR03).</t>
  </si>
  <si>
    <t xml:space="preserve">Next invoice sequence number</t>
  </si>
  <si>
    <t xml:space="preserve">Digits only. Increase by 1 for each new invoice. Do not reuse numbers.</t>
  </si>
  <si>
    <t xml:space="preserve">Supplier particulars</t>
  </si>
  <si>
    <t xml:space="preserve">Supplier TIN (9 digits)</t>
  </si>
  <si>
    <t xml:space="preserve">100000001</t>
  </si>
  <si>
    <t xml:space="preserve">As per VAT registration certificate.</t>
  </si>
  <si>
    <t xml:space="preserve">Supplier name (registered)</t>
  </si>
  <si>
    <t xml:space="preserve">Sample Supplier (Pvt) Ltd</t>
  </si>
  <si>
    <t xml:space="preserve">Supplier address (registered)</t>
  </si>
  <si>
    <t xml:space="preserve">No. 10, Sample Road, Colombo 03</t>
  </si>
  <si>
    <t xml:space="preserve">Telephone (optional)</t>
  </si>
  <si>
    <t xml:space="preserve">011 2000000</t>
  </si>
  <si>
    <t xml:space="preserve">Optional field.</t>
  </si>
  <si>
    <t xml:space="preserve">Payment / bank details (optional footer)</t>
  </si>
  <si>
    <t xml:space="preserve">Bank: Sample Bank, Colombo – A/C 0000000000 – A/C name: Sample Supplier (Pvt) Ltd</t>
  </si>
  <si>
    <t xml:space="preserve">Printed at the foot of the invoice if filled.</t>
  </si>
  <si>
    <t xml:space="preserve">COMPLIANCE CHECKS (before issuing)</t>
  </si>
  <si>
    <t xml:space="preserve">Checks against the IRD tax invoice specification. They help, but do not replace review by your VAT adviser.</t>
  </si>
  <si>
    <t xml:space="preserve">#</t>
  </si>
  <si>
    <t xml:space="preserve">Requirement</t>
  </si>
  <si>
    <t xml:space="preserve">Status</t>
  </si>
  <si>
    <t xml:space="preserve">Title 'TAX INVOICE' displayed prominently</t>
  </si>
  <si>
    <t xml:space="preserve">Supplier TIN is 9 digits</t>
  </si>
  <si>
    <t xml:space="preserve">Supplier name and address entered</t>
  </si>
  <si>
    <t xml:space="preserve">Purchaser TIN is 9 digits (required if purchaser is VAT-registered)</t>
  </si>
  <si>
    <t xml:space="preserve">Purchaser name and address entered</t>
  </si>
  <si>
    <t xml:space="preserve">Invoice date and date of supply entered</t>
  </si>
  <si>
    <t xml:space="preserve">Invoice number: no spaces, max 40 characters, sequence is digits</t>
  </si>
  <si>
    <t xml:space="preserve">At least one line item; every line has a description and quantity</t>
  </si>
  <si>
    <t xml:space="preserve">Value excl. VAT + VAT = total incl. VAT</t>
  </si>
  <si>
    <t xml:space="preserve">Amounts in LKR to 2 decimals (rounded automatically)</t>
  </si>
  <si>
    <t xml:space="preserve">Only VAT-taxable supplies listed (exempt/excluded items must not be mixed in)</t>
  </si>
  <si>
    <t xml:space="preserve">Copy marker: ORIGINAL to purchaser; DUPLICATE retained by supplier</t>
  </si>
  <si>
    <t xml:space="preserve">OVERALL</t>
  </si>
  <si>
    <t xml:space="preserve">GUIDE – Sri Lanka VAT TAX INVOICE</t>
  </si>
  <si>
    <t xml:space="preserve">HOW TO USE</t>
  </si>
  <si>
    <t xml:space="preserve">1</t>
  </si>
  <si>
    <t xml:space="preserve">Fill the Setup sheet once (VAT rate, classification code, sequence number, supplier details).</t>
  </si>
  <si>
    <t xml:space="preserve">2</t>
  </si>
  <si>
    <t xml:space="preserve">On the Tax Invoice sheet fill the pale-yellow cells: dates, purchaser details, line items, optional fields.</t>
  </si>
  <si>
    <t xml:space="preserve">3</t>
  </si>
  <si>
    <t xml:space="preserve">Review the Checks sheet, then print (A4 portrait, fits one page) or save as PDF. Save a copy of the file per invoice or record details in your own register.</t>
  </si>
  <si>
    <t xml:space="preserve">4</t>
  </si>
  <si>
    <t xml:space="preserve">After issuing, increase the sequence number on Setup by 1. Print/issue the ORIGINAL to the purchaser; set the marker to DUPLICATE for the copy you keep.</t>
  </si>
  <si>
    <t xml:space="preserve">FIELDS (per the IRD specification)</t>
  </si>
  <si>
    <t xml:space="preserve">Mandatory</t>
  </si>
  <si>
    <t xml:space="preserve">TAX INVOICE title; invoice date and date of supply (MM/DD/YYYY); invoice number YYMMM_QQQQ_XXXXX (no spaces, max 40 chars); supplier TIN (9 digits), name, registered address; purchaser TIN, name, address where the purchaser is VAT-registered; description and quantity; value excluding VAT; VAT amount; total including VAT; amounts in LKR with 2 decimals.</t>
  </si>
  <si>
    <t xml:space="preserve">Optional (marked *)</t>
  </si>
  <si>
    <t xml:space="preserve">Telephone numbers, place of supply, additional information, reference code, unit price column shown in the specimen, amount in words, mode of payment.</t>
  </si>
  <si>
    <t xml:space="preserve">Invoice number</t>
  </si>
  <si>
    <t xml:space="preserve">YY = last two digits of the year; MMM = first three letters of the month in capitals; QQQQ = your classification code (1-15 characters); XXXXX = running number. Example: 26OCT_HO_1.</t>
  </si>
  <si>
    <t xml:space="preserve">Taxable supplies only</t>
  </si>
  <si>
    <t xml:space="preserve">The invoice should list only goods/services subject to VAT. Issue separate documents for exempt supplies unless they are an integral part of the taxable supply (check with your adviser).</t>
  </si>
  <si>
    <t xml:space="preserve">Foreign currency</t>
  </si>
  <si>
    <t xml:space="preserve">If you issue a permitted foreign-currency invoice, the LKR values of the three totals must also be shown. This template is LKR only; insert extra rows below the totals if needed (extra rows/columns are permitted).</t>
  </si>
  <si>
    <t xml:space="preserve">Corrections</t>
  </si>
  <si>
    <t xml:space="preserve">Errors in tax charged are corrected with a tax credit note or tax debit note, not by editing an issued invoice.</t>
  </si>
  <si>
    <t xml:space="preserve">BASIS AND CURRENCY OF RULES</t>
  </si>
  <si>
    <t xml:space="preserve">Basis</t>
  </si>
  <si>
    <t xml:space="preserve">Tax invoice specification issued by the Commissioner General of Inland Revenue under section 20 of the VAT Act No. 14 of 2002 (Gazette Extraordinary No. 2481/22 of 27.03.2026), with IRD circular SEC/2026/E/03. Reported postponement of the effective date to 1 October 2026 by Gazette Extraordinary No. 2500/106 (6 August 2026).</t>
  </si>
  <si>
    <t xml:space="preserve">Rate</t>
  </si>
  <si>
    <t xml:space="preserve">Standard VAT rate 18% (since 01.01.2024). Reported 20.5% rate for financial services from 1 July 2026 – change the rate on Setup where applicable.</t>
  </si>
  <si>
    <t xml:space="preserve">Verify</t>
  </si>
  <si>
    <t xml:space="preserve">Rules change often. Confirm the latest specification at ird.gov.lk before relying on this template. This is a drafting aid, not tax advice.</t>
  </si>
  <si>
    <t xml:space="preserve">One</t>
  </si>
  <si>
    <t xml:space="preserve">Two</t>
  </si>
  <si>
    <t xml:space="preserve">Twenty</t>
  </si>
  <si>
    <t xml:space="preserve">Total (Rs.)</t>
  </si>
  <si>
    <t xml:space="preserve">Three</t>
  </si>
  <si>
    <t xml:space="preserve">Thirty</t>
  </si>
  <si>
    <t xml:space="preserve">Rupees</t>
  </si>
  <si>
    <t xml:space="preserve">Four</t>
  </si>
  <si>
    <t xml:space="preserve">Forty</t>
  </si>
  <si>
    <t xml:space="preserve">Cents</t>
  </si>
  <si>
    <t xml:space="preserve">Five</t>
  </si>
  <si>
    <t xml:space="preserve">Fifty</t>
  </si>
  <si>
    <t xml:space="preserve">Billions</t>
  </si>
  <si>
    <t xml:space="preserve">Six</t>
  </si>
  <si>
    <t xml:space="preserve">Sixty</t>
  </si>
  <si>
    <t xml:space="preserve">Millions</t>
  </si>
  <si>
    <t xml:space="preserve">Seven</t>
  </si>
  <si>
    <t xml:space="preserve">Seventy</t>
  </si>
  <si>
    <t xml:space="preserve">Thousands</t>
  </si>
  <si>
    <t xml:space="preserve">Eight</t>
  </si>
  <si>
    <t xml:space="preserve">Eighty</t>
  </si>
  <si>
    <t xml:space="preserve">Units</t>
  </si>
  <si>
    <t xml:space="preserve">Nine</t>
  </si>
  <si>
    <t xml:space="preserve">Ninety</t>
  </si>
  <si>
    <t xml:space="preserve">Words billions</t>
  </si>
  <si>
    <t xml:space="preserve">Ten</t>
  </si>
  <si>
    <t xml:space="preserve">Words millions</t>
  </si>
  <si>
    <t xml:space="preserve">Eleven</t>
  </si>
  <si>
    <t xml:space="preserve">Words thousands</t>
  </si>
  <si>
    <t xml:space="preserve">Twelve</t>
  </si>
  <si>
    <t xml:space="preserve">Words units</t>
  </si>
  <si>
    <t xml:space="preserve">Thirteen</t>
  </si>
  <si>
    <t xml:space="preserve">Words cents</t>
  </si>
  <si>
    <t xml:space="preserve">Fourteen</t>
  </si>
  <si>
    <t xml:space="preserve">Result</t>
  </si>
  <si>
    <t xml:space="preserve">Fifteen</t>
  </si>
  <si>
    <t xml:space="preserve">Sixteen</t>
  </si>
  <si>
    <t xml:space="preserve">Seventeen</t>
  </si>
  <si>
    <t xml:space="preserve">Eighteen</t>
  </si>
  <si>
    <t xml:space="preserve">Nineteen</t>
  </si>
  <si>
    <t xml:space="preserve">Helper sheet for the 'Total Amount in Words' field. Do not edit.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</si>
</sst>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mm/dd/yyyy"/>
    <numFmt numFmtId="166" formatCode="@"/>
    <numFmt numFmtId="167" formatCode="#,##0.##"/>
    <numFmt numFmtId="168" formatCode="#,##0.00"/>
    <numFmt numFmtId="169" formatCode="0.0%"/>
    <numFmt numFmtId="170" formatCode="0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b val="true"/>
      <sz val="22"/>
      <color rgb="FFFFFFFF"/>
      <name val="Arial"/>
      <family val="0"/>
      <charset val="1"/>
    </font>
    <font>
      <b val="true"/>
      <sz val="9"/>
      <color rgb="FF1F3864"/>
      <name val="Arial"/>
      <family val="0"/>
      <charset val="1"/>
    </font>
    <font>
      <b val="true"/>
      <sz val="11"/>
      <name val="Arial"/>
      <family val="0"/>
      <charset val="1"/>
    </font>
    <font>
      <sz val="10"/>
      <color rgb="FF1F386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10"/>
      <name val="Arial"/>
      <family val="0"/>
      <charset val="1"/>
    </font>
    <font>
      <sz val="9"/>
      <name val="Arial"/>
      <family val="0"/>
      <charset val="1"/>
    </font>
    <font>
      <i val="true"/>
      <sz val="8"/>
      <color rgb="FF666666"/>
      <name val="Arial"/>
      <family val="0"/>
      <charset val="1"/>
    </font>
    <font>
      <b val="true"/>
      <sz val="14"/>
      <name val="Arial"/>
      <family val="0"/>
      <charset val="1"/>
    </font>
    <font>
      <i val="true"/>
      <sz val="9"/>
      <color rgb="FF666666"/>
      <name val="Arial"/>
      <family val="0"/>
      <charset val="1"/>
    </font>
    <font>
      <sz val="11"/>
      <color rgb="FF1F3864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i val="true"/>
      <sz val="9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E5"/>
        <bgColor rgb="FFFFFFFF"/>
      </patternFill>
    </fill>
    <fill>
      <patternFill patternType="solid">
        <fgColor rgb="FF1F3864"/>
        <bgColor rgb="FF333333"/>
      </patternFill>
    </fill>
    <fill>
      <patternFill patternType="solid">
        <fgColor rgb="FFE9EDF5"/>
        <bgColor rgb="FFFFF9E5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5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9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9" fillId="2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8" fontId="9" fillId="2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8" fontId="4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0" fontId="1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9" fillId="4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C00000"/>
      </font>
    </dxf>
    <dxf>
      <font>
        <name val="Arial"/>
        <charset val="1"/>
        <family val="0"/>
        <b val="1"/>
        <color rgb="FF008000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E5"/>
      <rgbColor rgb="FFE9ED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40"/>
    <col collapsed="false" customWidth="true" hidden="false" outlineLevel="0" max="3" min="3" style="0" width="11"/>
    <col collapsed="false" customWidth="true" hidden="false" outlineLevel="0" max="4" min="4" style="0" width="10"/>
    <col collapsed="false" customWidth="true" hidden="false" outlineLevel="0" max="5" min="5" style="0" width="16"/>
    <col collapsed="false" customWidth="true" hidden="false" outlineLevel="0" max="6" min="6" style="0" width="21"/>
  </cols>
  <sheetData>
    <row r="1" customFormat="false" ht="15" hidden="false" customHeight="false" outlineLevel="0" collapsed="false">
      <c r="A1" s="1"/>
      <c r="B1" s="1"/>
      <c r="C1" s="1"/>
      <c r="D1" s="2" t="s">
        <v>0</v>
      </c>
      <c r="E1" s="2"/>
      <c r="F1" s="2"/>
    </row>
    <row r="2" customFormat="false" ht="15" hidden="false" customHeight="false" outlineLevel="0" collapsed="false">
      <c r="A2" s="1"/>
      <c r="B2" s="1"/>
      <c r="C2" s="1"/>
    </row>
    <row r="3" customFormat="false" ht="19.5" hidden="false" customHeight="true" outlineLevel="0" collapsed="false">
      <c r="A3" s="3" t="s">
        <v>1</v>
      </c>
      <c r="B3" s="3"/>
      <c r="C3" s="3"/>
      <c r="D3" s="3"/>
      <c r="E3" s="3"/>
      <c r="F3" s="3"/>
    </row>
    <row r="4" customFormat="false" ht="19.5" hidden="false" customHeight="true" outlineLevel="0" collapsed="false">
      <c r="A4" s="3"/>
      <c r="B4" s="3"/>
      <c r="C4" s="3"/>
      <c r="D4" s="3"/>
      <c r="E4" s="3"/>
      <c r="F4" s="3"/>
    </row>
    <row r="6" customFormat="false" ht="15" hidden="false" customHeight="true" outlineLevel="0" collapsed="false">
      <c r="A6" s="4" t="s">
        <v>2</v>
      </c>
      <c r="B6" s="4"/>
      <c r="C6" s="4"/>
      <c r="D6" s="4" t="s">
        <v>3</v>
      </c>
      <c r="E6" s="4"/>
      <c r="F6" s="4"/>
    </row>
    <row r="7" customFormat="false" ht="15" hidden="false" customHeight="false" outlineLevel="0" collapsed="false">
      <c r="A7" s="5" t="n">
        <v>46322</v>
      </c>
      <c r="B7" s="5"/>
      <c r="C7" s="5"/>
      <c r="D7" s="6" t="str">
        <f aca="false">IF(A7="","",RIGHT(YEAR(A7),2)&amp;CHOOSE(MONTH(A7),"JAN","FEB","MAR","APR","MAY","JUN","JUL","AUG","SEP","OCT","NOV","DEC")&amp;"_"&amp;Setup!B4&amp;"_"&amp;Setup!B5)</f>
        <v>26OCT_HO_1</v>
      </c>
      <c r="E7" s="6"/>
      <c r="F7" s="6"/>
    </row>
    <row r="8" customFormat="false" ht="15" hidden="false" customHeight="true" outlineLevel="0" collapsed="false">
      <c r="A8" s="4" t="s">
        <v>4</v>
      </c>
      <c r="B8" s="4"/>
      <c r="C8" s="4"/>
      <c r="D8" s="4" t="s">
        <v>5</v>
      </c>
      <c r="E8" s="4"/>
      <c r="F8" s="4"/>
    </row>
    <row r="9" customFormat="false" ht="15" hidden="false" customHeight="true" outlineLevel="0" collapsed="false">
      <c r="A9" s="7" t="n">
        <v>46320</v>
      </c>
      <c r="B9" s="7"/>
      <c r="C9" s="7"/>
      <c r="D9" s="8" t="s">
        <v>6</v>
      </c>
      <c r="E9" s="8"/>
      <c r="F9" s="8"/>
    </row>
    <row r="11" customFormat="false" ht="15" hidden="false" customHeight="false" outlineLevel="0" collapsed="false">
      <c r="A11" s="9" t="s">
        <v>7</v>
      </c>
      <c r="B11" s="9"/>
      <c r="C11" s="9"/>
      <c r="D11" s="9" t="s">
        <v>8</v>
      </c>
      <c r="E11" s="9"/>
      <c r="F11" s="9"/>
    </row>
    <row r="12" customFormat="false" ht="15" hidden="false" customHeight="true" outlineLevel="0" collapsed="false">
      <c r="A12" s="10" t="s">
        <v>9</v>
      </c>
      <c r="B12" s="11" t="str">
        <f aca="false">Setup!B7</f>
        <v>100000001</v>
      </c>
      <c r="C12" s="11"/>
      <c r="D12" s="4" t="s">
        <v>9</v>
      </c>
      <c r="E12" s="12" t="s">
        <v>10</v>
      </c>
      <c r="F12" s="12"/>
    </row>
    <row r="13" customFormat="false" ht="15" hidden="false" customHeight="true" outlineLevel="0" collapsed="false">
      <c r="A13" s="10" t="s">
        <v>11</v>
      </c>
      <c r="B13" s="13" t="str">
        <f aca="false">Setup!B8</f>
        <v>Sample Supplier (Pvt) Ltd</v>
      </c>
      <c r="C13" s="13"/>
      <c r="D13" s="4" t="s">
        <v>11</v>
      </c>
      <c r="E13" s="8" t="s">
        <v>12</v>
      </c>
      <c r="F13" s="8"/>
    </row>
    <row r="14" customFormat="false" ht="43.5" hidden="false" customHeight="true" outlineLevel="0" collapsed="false">
      <c r="A14" s="10" t="s">
        <v>13</v>
      </c>
      <c r="B14" s="13" t="str">
        <f aca="false">Setup!B9</f>
        <v>No. 10, Sample Road, Colombo 03</v>
      </c>
      <c r="C14" s="13"/>
      <c r="D14" s="4" t="s">
        <v>13</v>
      </c>
      <c r="E14" s="8" t="s">
        <v>14</v>
      </c>
      <c r="F14" s="8"/>
    </row>
    <row r="15" customFormat="false" ht="15" hidden="false" customHeight="false" outlineLevel="0" collapsed="false">
      <c r="A15" s="10" t="s">
        <v>15</v>
      </c>
      <c r="B15" s="13" t="str">
        <f aca="false">Setup!B10</f>
        <v>011 2000000</v>
      </c>
      <c r="C15" s="13"/>
      <c r="D15" s="4" t="s">
        <v>15</v>
      </c>
      <c r="E15" s="8"/>
      <c r="F15" s="8"/>
    </row>
    <row r="17" customFormat="false" ht="15" hidden="false" customHeight="true" outlineLevel="0" collapsed="false">
      <c r="A17" s="4" t="s">
        <v>16</v>
      </c>
      <c r="B17" s="4"/>
      <c r="C17" s="8" t="s">
        <v>17</v>
      </c>
      <c r="D17" s="8"/>
      <c r="E17" s="8"/>
      <c r="F17" s="8"/>
    </row>
    <row r="19" customFormat="false" ht="31.5" hidden="false" customHeight="true" outlineLevel="0" collapsed="false">
      <c r="A19" s="14" t="s">
        <v>18</v>
      </c>
      <c r="B19" s="14" t="s">
        <v>19</v>
      </c>
      <c r="C19" s="14" t="s">
        <v>20</v>
      </c>
      <c r="D19" s="14" t="s">
        <v>21</v>
      </c>
      <c r="E19" s="14" t="s">
        <v>22</v>
      </c>
      <c r="F19" s="14" t="s">
        <v>23</v>
      </c>
    </row>
    <row r="20" customFormat="false" ht="15" hidden="false" customHeight="false" outlineLevel="0" collapsed="false">
      <c r="A20" s="15" t="s">
        <v>24</v>
      </c>
      <c r="B20" s="15" t="s">
        <v>25</v>
      </c>
      <c r="C20" s="16" t="n">
        <v>1200</v>
      </c>
      <c r="D20" s="15" t="s">
        <v>26</v>
      </c>
      <c r="E20" s="17" t="n">
        <v>185</v>
      </c>
      <c r="F20" s="18" t="n">
        <f aca="false">IF(OR(C20="",E20=""),"",ROUND(C20*E20,2))</f>
        <v>222000</v>
      </c>
    </row>
    <row r="21" customFormat="false" ht="15" hidden="false" customHeight="false" outlineLevel="0" collapsed="false">
      <c r="A21" s="15" t="s">
        <v>27</v>
      </c>
      <c r="B21" s="15" t="s">
        <v>28</v>
      </c>
      <c r="C21" s="16" t="n">
        <v>250</v>
      </c>
      <c r="D21" s="15" t="s">
        <v>29</v>
      </c>
      <c r="E21" s="17" t="n">
        <v>460</v>
      </c>
      <c r="F21" s="18" t="n">
        <f aca="false">IF(OR(C21="",E21=""),"",ROUND(C21*E21,2))</f>
        <v>115000</v>
      </c>
    </row>
    <row r="22" customFormat="false" ht="15" hidden="false" customHeight="false" outlineLevel="0" collapsed="false">
      <c r="A22" s="15" t="s">
        <v>30</v>
      </c>
      <c r="B22" s="15" t="s">
        <v>31</v>
      </c>
      <c r="C22" s="16" t="n">
        <v>12</v>
      </c>
      <c r="D22" s="15" t="s">
        <v>32</v>
      </c>
      <c r="E22" s="17" t="n">
        <v>2750</v>
      </c>
      <c r="F22" s="18" t="n">
        <f aca="false">IF(OR(C22="",E22=""),"",ROUND(C22*E22,2))</f>
        <v>33000</v>
      </c>
    </row>
    <row r="23" customFormat="false" ht="15" hidden="false" customHeight="false" outlineLevel="0" collapsed="false">
      <c r="A23" s="15"/>
      <c r="B23" s="15"/>
      <c r="C23" s="16"/>
      <c r="D23" s="15"/>
      <c r="E23" s="17"/>
      <c r="F23" s="18" t="str">
        <f aca="false">IF(OR(C23="",E23=""),"",ROUND(C23*E23,2))</f>
        <v/>
      </c>
    </row>
    <row r="24" customFormat="false" ht="15" hidden="false" customHeight="false" outlineLevel="0" collapsed="false">
      <c r="A24" s="15"/>
      <c r="B24" s="15"/>
      <c r="C24" s="16"/>
      <c r="D24" s="15"/>
      <c r="E24" s="17"/>
      <c r="F24" s="18" t="str">
        <f aca="false">IF(OR(C24="",E24=""),"",ROUND(C24*E24,2))</f>
        <v/>
      </c>
    </row>
    <row r="25" customFormat="false" ht="15" hidden="false" customHeight="false" outlineLevel="0" collapsed="false">
      <c r="A25" s="15"/>
      <c r="B25" s="15"/>
      <c r="C25" s="16"/>
      <c r="D25" s="15"/>
      <c r="E25" s="17"/>
      <c r="F25" s="18" t="str">
        <f aca="false">IF(OR(C25="",E25=""),"",ROUND(C25*E25,2))</f>
        <v/>
      </c>
    </row>
    <row r="26" customFormat="false" ht="15" hidden="false" customHeight="false" outlineLevel="0" collapsed="false">
      <c r="A26" s="15"/>
      <c r="B26" s="15"/>
      <c r="C26" s="16"/>
      <c r="D26" s="15"/>
      <c r="E26" s="17"/>
      <c r="F26" s="18" t="str">
        <f aca="false">IF(OR(C26="",E26=""),"",ROUND(C26*E26,2))</f>
        <v/>
      </c>
    </row>
    <row r="27" customFormat="false" ht="15" hidden="false" customHeight="false" outlineLevel="0" collapsed="false">
      <c r="A27" s="15"/>
      <c r="B27" s="15"/>
      <c r="C27" s="16"/>
      <c r="D27" s="15"/>
      <c r="E27" s="17"/>
      <c r="F27" s="18" t="str">
        <f aca="false">IF(OR(C27="",E27=""),"",ROUND(C27*E27,2))</f>
        <v/>
      </c>
    </row>
    <row r="28" customFormat="false" ht="15" hidden="false" customHeight="false" outlineLevel="0" collapsed="false">
      <c r="A28" s="15"/>
      <c r="B28" s="15"/>
      <c r="C28" s="16"/>
      <c r="D28" s="15"/>
      <c r="E28" s="17"/>
      <c r="F28" s="18" t="str">
        <f aca="false">IF(OR(C28="",E28=""),"",ROUND(C28*E28,2))</f>
        <v/>
      </c>
    </row>
    <row r="29" customFormat="false" ht="15" hidden="false" customHeight="false" outlineLevel="0" collapsed="false">
      <c r="A29" s="15"/>
      <c r="B29" s="15"/>
      <c r="C29" s="16"/>
      <c r="D29" s="15"/>
      <c r="E29" s="17"/>
      <c r="F29" s="18" t="str">
        <f aca="false">IF(OR(C29="",E29=""),"",ROUND(C29*E29,2))</f>
        <v/>
      </c>
    </row>
    <row r="30" customFormat="false" ht="15" hidden="false" customHeight="false" outlineLevel="0" collapsed="false">
      <c r="A30" s="15"/>
      <c r="B30" s="15"/>
      <c r="C30" s="16"/>
      <c r="D30" s="15"/>
      <c r="E30" s="17"/>
      <c r="F30" s="18" t="str">
        <f aca="false">IF(OR(C30="",E30=""),"",ROUND(C30*E30,2))</f>
        <v/>
      </c>
    </row>
    <row r="31" customFormat="false" ht="15" hidden="false" customHeight="false" outlineLevel="0" collapsed="false">
      <c r="A31" s="15"/>
      <c r="B31" s="15"/>
      <c r="C31" s="16"/>
      <c r="D31" s="15"/>
      <c r="E31" s="17"/>
      <c r="F31" s="18" t="str">
        <f aca="false">IF(OR(C31="",E31=""),"",ROUND(C31*E31,2))</f>
        <v/>
      </c>
    </row>
    <row r="32" customFormat="false" ht="15" hidden="false" customHeight="false" outlineLevel="0" collapsed="false">
      <c r="A32" s="15"/>
      <c r="B32" s="15"/>
      <c r="C32" s="16"/>
      <c r="D32" s="15"/>
      <c r="E32" s="17"/>
      <c r="F32" s="18" t="str">
        <f aca="false">IF(OR(C32="",E32=""),"",ROUND(C32*E32,2))</f>
        <v/>
      </c>
    </row>
    <row r="33" customFormat="false" ht="15" hidden="false" customHeight="false" outlineLevel="0" collapsed="false">
      <c r="A33" s="15"/>
      <c r="B33" s="15"/>
      <c r="C33" s="16"/>
      <c r="D33" s="15"/>
      <c r="E33" s="17"/>
      <c r="F33" s="18" t="str">
        <f aca="false">IF(OR(C33="",E33=""),"",ROUND(C33*E33,2))</f>
        <v/>
      </c>
    </row>
    <row r="34" customFormat="false" ht="15" hidden="false" customHeight="false" outlineLevel="0" collapsed="false">
      <c r="A34" s="15"/>
      <c r="B34" s="15"/>
      <c r="C34" s="16"/>
      <c r="D34" s="15"/>
      <c r="E34" s="17"/>
      <c r="F34" s="18" t="str">
        <f aca="false">IF(OR(C34="",E34=""),"",ROUND(C34*E34,2))</f>
        <v/>
      </c>
    </row>
    <row r="35" customFormat="false" ht="15" hidden="false" customHeight="false" outlineLevel="0" collapsed="false">
      <c r="A35" s="19" t="s">
        <v>33</v>
      </c>
      <c r="B35" s="19"/>
      <c r="C35" s="19"/>
      <c r="D35" s="19"/>
      <c r="E35" s="19"/>
      <c r="F35" s="20" t="n">
        <f aca="false">SUM(F20:F34)</f>
        <v>370000</v>
      </c>
    </row>
    <row r="36" customFormat="false" ht="15" hidden="false" customHeight="false" outlineLevel="0" collapsed="false">
      <c r="A36" s="19" t="str">
        <f aca="false">"VAT Amount (Total Value of Supply @ VAT Rate "&amp;TEXT(Setup!B3,"0.#%")&amp;")"</f>
        <v>VAT Amount (Total Value of Supply @ VAT Rate 18%)</v>
      </c>
      <c r="B36" s="19"/>
      <c r="C36" s="19"/>
      <c r="D36" s="19"/>
      <c r="E36" s="19"/>
      <c r="F36" s="20" t="n">
        <f aca="false">ROUND(F35*Setup!B3,2)</f>
        <v>66600</v>
      </c>
    </row>
    <row r="37" customFormat="false" ht="15" hidden="false" customHeight="false" outlineLevel="0" collapsed="false">
      <c r="A37" s="21" t="s">
        <v>34</v>
      </c>
      <c r="B37" s="21"/>
      <c r="C37" s="21"/>
      <c r="D37" s="21"/>
      <c r="E37" s="21"/>
      <c r="F37" s="22" t="n">
        <f aca="false">F35+F36</f>
        <v>436600</v>
      </c>
    </row>
    <row r="38" customFormat="false" ht="33.75" hidden="false" customHeight="true" outlineLevel="0" collapsed="false">
      <c r="A38" s="4" t="s">
        <v>35</v>
      </c>
      <c r="B38" s="4"/>
      <c r="C38" s="23" t="str">
        <f aca="false">Words!E14</f>
        <v>Rupees Four Hundred and Thirty-Six Thousand Six Hundred Only</v>
      </c>
      <c r="D38" s="23"/>
      <c r="E38" s="23"/>
      <c r="F38" s="23"/>
    </row>
    <row r="39" customFormat="false" ht="15" hidden="false" customHeight="true" outlineLevel="0" collapsed="false">
      <c r="A39" s="4" t="s">
        <v>36</v>
      </c>
      <c r="B39" s="4"/>
      <c r="C39" s="8" t="s">
        <v>37</v>
      </c>
      <c r="D39" s="8"/>
      <c r="E39" s="8"/>
      <c r="F39" s="8"/>
    </row>
    <row r="40" customFormat="false" ht="25.5" hidden="false" customHeight="true" outlineLevel="0" collapsed="false">
      <c r="A40" s="24" t="str">
        <f aca="false">IF(Setup!B11="","",Setup!B11)</f>
        <v>Bank: Sample Bank, Colombo – A/C 0000000000 – A/C name: Sample Supplier (Pvt) Ltd</v>
      </c>
      <c r="B40" s="24"/>
      <c r="C40" s="24"/>
      <c r="D40" s="24"/>
      <c r="E40" s="24"/>
      <c r="F40" s="24"/>
    </row>
    <row r="42" customFormat="false" ht="24" hidden="false" customHeight="true" outlineLevel="0" collapsed="false">
      <c r="A42" s="25" t="s">
        <v>38</v>
      </c>
      <c r="B42" s="25"/>
      <c r="C42" s="25"/>
      <c r="D42" s="25"/>
      <c r="E42" s="25"/>
      <c r="F42" s="25"/>
    </row>
  </sheetData>
  <mergeCells count="32">
    <mergeCell ref="A1:C2"/>
    <mergeCell ref="D1:F1"/>
    <mergeCell ref="A3:F4"/>
    <mergeCell ref="A6:C6"/>
    <mergeCell ref="D6:F6"/>
    <mergeCell ref="A7:C7"/>
    <mergeCell ref="D7:F7"/>
    <mergeCell ref="A8:C8"/>
    <mergeCell ref="D8:F8"/>
    <mergeCell ref="A9:C9"/>
    <mergeCell ref="D9:F9"/>
    <mergeCell ref="A11:C11"/>
    <mergeCell ref="D11:F11"/>
    <mergeCell ref="B12:C12"/>
    <mergeCell ref="E12:F12"/>
    <mergeCell ref="B13:C13"/>
    <mergeCell ref="E13:F13"/>
    <mergeCell ref="B14:C14"/>
    <mergeCell ref="E14:F14"/>
    <mergeCell ref="B15:C15"/>
    <mergeCell ref="E15:F15"/>
    <mergeCell ref="A17:B17"/>
    <mergeCell ref="C17:F17"/>
    <mergeCell ref="A35:E35"/>
    <mergeCell ref="A36:E36"/>
    <mergeCell ref="A37:E37"/>
    <mergeCell ref="A38:B38"/>
    <mergeCell ref="C38:F38"/>
    <mergeCell ref="A39:B39"/>
    <mergeCell ref="C39:F39"/>
    <mergeCell ref="A40:F40"/>
    <mergeCell ref="A42:F42"/>
  </mergeCells>
  <dataValidations count="4">
    <dataValidation allowBlank="false" errorStyle="stop" operator="between" showDropDown="false" showErrorMessage="false" showInputMessage="false" sqref="D1" type="list">
      <formula1>"ORIGINAL,DUPLICATE"</formula1>
      <formula2>0</formula2>
    </dataValidation>
    <dataValidation allowBlank="false" error="A TIN must be exactly 9 digits." errorStyle="warning" errorTitle="TIN" operator="between" showDropDown="false" showErrorMessage="true" showInputMessage="false" sqref="E12" type="custom">
      <formula1>OR(E12="",AND(LEN(E12)=9,ISNUMBER(VALUE(E12))))</formula1>
      <formula2>0</formula2>
    </dataValidation>
    <dataValidation allowBlank="true" errorStyle="stop" operator="between" showDropDown="false" showErrorMessage="false" showInputMessage="false" sqref="C39" type="list">
      <formula1>"Cash,Bank transfer,Cheque,Card,Mobile payment,Online payment,Bank transfer – 30 days from invoice date"</formula1>
      <formula2>0</formula2>
    </dataValidation>
    <dataValidation allowBlank="false" error="Enter a valid date (MM/DD/YYYY)." errorStyle="stop" operator="greaterThan" showDropDown="false" showErrorMessage="true" showInputMessage="false" sqref="A7 A9" type="date">
      <formula1>36526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60"/>
    <col collapsed="false" customWidth="true" hidden="false" outlineLevel="0" max="3" min="3" style="0" width="80"/>
  </cols>
  <sheetData>
    <row r="1" customFormat="false" ht="17.35" hidden="false" customHeight="false" outlineLevel="0" collapsed="false">
      <c r="A1" s="26" t="s">
        <v>39</v>
      </c>
    </row>
    <row r="2" customFormat="false" ht="15" hidden="false" customHeight="false" outlineLevel="0" collapsed="false">
      <c r="A2" s="27" t="s">
        <v>40</v>
      </c>
    </row>
    <row r="3" customFormat="false" ht="15" hidden="false" customHeight="false" outlineLevel="0" collapsed="false">
      <c r="A3" s="28" t="s">
        <v>41</v>
      </c>
      <c r="B3" s="29" t="n">
        <v>0.18</v>
      </c>
      <c r="C3" s="27" t="s">
        <v>42</v>
      </c>
    </row>
    <row r="4" customFormat="false" ht="15" hidden="false" customHeight="false" outlineLevel="0" collapsed="false">
      <c r="A4" s="28" t="s">
        <v>43</v>
      </c>
      <c r="B4" s="30" t="s">
        <v>44</v>
      </c>
      <c r="C4" s="27" t="s">
        <v>45</v>
      </c>
    </row>
    <row r="5" customFormat="false" ht="15" hidden="false" customHeight="false" outlineLevel="0" collapsed="false">
      <c r="A5" s="28" t="s">
        <v>46</v>
      </c>
      <c r="B5" s="31" t="n">
        <v>1</v>
      </c>
      <c r="C5" s="27" t="s">
        <v>47</v>
      </c>
    </row>
    <row r="6" customFormat="false" ht="15" hidden="false" customHeight="false" outlineLevel="0" collapsed="false">
      <c r="A6" s="32" t="s">
        <v>48</v>
      </c>
      <c r="B6" s="33"/>
      <c r="C6" s="33"/>
    </row>
    <row r="7" customFormat="false" ht="15" hidden="false" customHeight="false" outlineLevel="0" collapsed="false">
      <c r="A7" s="28" t="s">
        <v>49</v>
      </c>
      <c r="B7" s="34" t="s">
        <v>50</v>
      </c>
      <c r="C7" s="27" t="s">
        <v>51</v>
      </c>
    </row>
    <row r="8" customFormat="false" ht="15" hidden="false" customHeight="false" outlineLevel="0" collapsed="false">
      <c r="A8" s="28" t="s">
        <v>52</v>
      </c>
      <c r="B8" s="30" t="s">
        <v>53</v>
      </c>
      <c r="C8" s="27" t="s">
        <v>51</v>
      </c>
    </row>
    <row r="9" customFormat="false" ht="15" hidden="false" customHeight="false" outlineLevel="0" collapsed="false">
      <c r="A9" s="28" t="s">
        <v>54</v>
      </c>
      <c r="B9" s="30" t="s">
        <v>55</v>
      </c>
      <c r="C9" s="27" t="s">
        <v>51</v>
      </c>
    </row>
    <row r="10" customFormat="false" ht="15" hidden="false" customHeight="false" outlineLevel="0" collapsed="false">
      <c r="A10" s="28" t="s">
        <v>56</v>
      </c>
      <c r="B10" s="30" t="s">
        <v>57</v>
      </c>
      <c r="C10" s="27" t="s">
        <v>58</v>
      </c>
    </row>
    <row r="11" customFormat="false" ht="26.85" hidden="false" customHeight="false" outlineLevel="0" collapsed="false">
      <c r="A11" s="28" t="s">
        <v>59</v>
      </c>
      <c r="B11" s="30" t="s">
        <v>60</v>
      </c>
      <c r="C11" s="27" t="s">
        <v>61</v>
      </c>
    </row>
  </sheetData>
  <dataValidations count="3">
    <dataValidation allowBlank="false" error="A TIN must be exactly 9 digits." errorStyle="warning" errorTitle="TIN" operator="between" showDropDown="false" showErrorMessage="true" showInputMessage="false" sqref="B7" type="custom">
      <formula1>AND(LEN(B7)=9,ISNUMBER(VALUE(B7)))</formula1>
      <formula2>0</formula2>
    </dataValidation>
    <dataValidation allowBlank="false" error="1–15 characters, no spaces." errorStyle="warning" errorTitle="Code" operator="between" showDropDown="false" showErrorMessage="true" showInputMessage="false" sqref="B4" type="custom">
      <formula1>AND(LEN(B4)&gt;=1,LEN(B4)&lt;=15,ISERROR(FIND(" ",B4)))</formula1>
      <formula2>0</formula2>
    </dataValidation>
    <dataValidation allowBlank="false" error="Digits only (whole number)." errorStyle="stop" operator="greaterThanOrEqual" showDropDown="false" showErrorMessage="true" showInputMessage="false" sqref="B5" type="whole">
      <formula1>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72"/>
    <col collapsed="false" customWidth="true" hidden="false" outlineLevel="0" max="3" min="3" style="0" width="58"/>
  </cols>
  <sheetData>
    <row r="1" customFormat="false" ht="17.35" hidden="false" customHeight="false" outlineLevel="0" collapsed="false">
      <c r="A1" s="26" t="s">
        <v>62</v>
      </c>
    </row>
    <row r="2" customFormat="false" ht="15" hidden="false" customHeight="false" outlineLevel="0" collapsed="false">
      <c r="A2" s="27" t="s">
        <v>63</v>
      </c>
    </row>
    <row r="4" customFormat="false" ht="15" hidden="false" customHeight="false" outlineLevel="0" collapsed="false">
      <c r="A4" s="35" t="s">
        <v>64</v>
      </c>
      <c r="B4" s="35" t="s">
        <v>65</v>
      </c>
      <c r="C4" s="35" t="s">
        <v>66</v>
      </c>
    </row>
    <row r="5" customFormat="false" ht="15" hidden="false" customHeight="false" outlineLevel="0" collapsed="false">
      <c r="A5" s="36" t="n">
        <v>1</v>
      </c>
      <c r="B5" s="37" t="s">
        <v>67</v>
      </c>
      <c r="C5" s="38" t="str">
        <f aca="false">"OK"</f>
        <v>OK</v>
      </c>
    </row>
    <row r="6" customFormat="false" ht="15" hidden="false" customHeight="false" outlineLevel="0" collapsed="false">
      <c r="A6" s="36" t="n">
        <v>2</v>
      </c>
      <c r="B6" s="37" t="s">
        <v>68</v>
      </c>
      <c r="C6" s="38" t="str">
        <f aca="false">IF(AND(LEN(Setup!B7)=9,ISNUMBER(VALUE(Setup!B7))),"OK","CHECK – TIN must be 9 digits")</f>
        <v>OK</v>
      </c>
    </row>
    <row r="7" customFormat="false" ht="15" hidden="false" customHeight="false" outlineLevel="0" collapsed="false">
      <c r="A7" s="36" t="n">
        <v>3</v>
      </c>
      <c r="B7" s="37" t="s">
        <v>69</v>
      </c>
      <c r="C7" s="38" t="str">
        <f aca="false">IF(AND(Setup!B8&lt;&gt;"",Setup!B9&lt;&gt;""),"OK","CHECK – complete Setup sheet")</f>
        <v>OK</v>
      </c>
    </row>
    <row r="8" customFormat="false" ht="15" hidden="false" customHeight="false" outlineLevel="0" collapsed="false">
      <c r="A8" s="36" t="n">
        <v>4</v>
      </c>
      <c r="B8" s="37" t="s">
        <v>70</v>
      </c>
      <c r="C8" s="38" t="str">
        <f aca="false">IF(AND(LEN('Tax Invoice'!E12)=9,ISNUMBER(VALUE('Tax Invoice'!E12))),"OK",IF('Tax Invoice'!E12="","CHECK – blank (allowed only for unregistered purchaser)","CHECK – TIN must be 9 digits"))</f>
        <v>OK</v>
      </c>
    </row>
    <row r="9" customFormat="false" ht="15" hidden="false" customHeight="false" outlineLevel="0" collapsed="false">
      <c r="A9" s="36" t="n">
        <v>5</v>
      </c>
      <c r="B9" s="37" t="s">
        <v>71</v>
      </c>
      <c r="C9" s="38" t="str">
        <f aca="false">IF(AND('Tax Invoice'!E13&lt;&gt;"",'Tax Invoice'!E14&lt;&gt;""),"OK","CHECK")</f>
        <v>OK</v>
      </c>
    </row>
    <row r="10" customFormat="false" ht="15" hidden="false" customHeight="false" outlineLevel="0" collapsed="false">
      <c r="A10" s="36" t="n">
        <v>6</v>
      </c>
      <c r="B10" s="37" t="s">
        <v>72</v>
      </c>
      <c r="C10" s="38" t="str">
        <f aca="false">IF(AND('Tax Invoice'!A7&lt;&gt;"",'Tax Invoice'!A9&lt;&gt;""),"OK","CHECK")</f>
        <v>OK</v>
      </c>
    </row>
    <row r="11" customFormat="false" ht="15" hidden="false" customHeight="false" outlineLevel="0" collapsed="false">
      <c r="A11" s="36" t="n">
        <v>7</v>
      </c>
      <c r="B11" s="37" t="s">
        <v>73</v>
      </c>
      <c r="C11" s="38" t="str">
        <f aca="false">IF(AND('Tax Invoice'!D7&lt;&gt;"",LEN('Tax Invoice'!D7)&lt;=40,ISERROR(FIND(" ",'Tax Invoice'!D7)),ISNUMBER(Setup!B5),LEN(Setup!B4)&gt;=1,LEN(Setup!B4)&lt;=15),"OK","CHECK – see Setup sheet")</f>
        <v>OK</v>
      </c>
    </row>
    <row r="12" customFormat="false" ht="15" hidden="false" customHeight="false" outlineLevel="0" collapsed="false">
      <c r="A12" s="36" t="n">
        <v>8</v>
      </c>
      <c r="B12" s="37" t="s">
        <v>74</v>
      </c>
      <c r="C12" s="38" t="str">
        <f aca="false">IF(AND(COUNT('Tax Invoice'!F20:F34)&gt;0,SUMPRODUCT(('Tax Invoice'!F20:F34&lt;&gt;"")*('Tax Invoice'!B20:B34=""))=0),"OK","CHECK – description missing or no items")</f>
        <v>OK</v>
      </c>
    </row>
    <row r="13" customFormat="false" ht="15" hidden="false" customHeight="false" outlineLevel="0" collapsed="false">
      <c r="A13" s="36" t="n">
        <v>9</v>
      </c>
      <c r="B13" s="37" t="s">
        <v>75</v>
      </c>
      <c r="C13" s="38" t="str">
        <f aca="false">IF(ROUND('Tax Invoice'!F35+'Tax Invoice'!F36-'Tax Invoice'!F37,2)=0,"OK","CHECK")</f>
        <v>OK</v>
      </c>
    </row>
    <row r="14" customFormat="false" ht="15" hidden="false" customHeight="false" outlineLevel="0" collapsed="false">
      <c r="A14" s="36" t="n">
        <v>10</v>
      </c>
      <c r="B14" s="37" t="s">
        <v>76</v>
      </c>
      <c r="C14" s="38" t="str">
        <f aca="false">"OK"</f>
        <v>OK</v>
      </c>
    </row>
    <row r="15" customFormat="false" ht="26.85" hidden="false" customHeight="false" outlineLevel="0" collapsed="false">
      <c r="A15" s="36" t="n">
        <v>11</v>
      </c>
      <c r="B15" s="37" t="s">
        <v>77</v>
      </c>
      <c r="C15" s="38" t="str">
        <f aca="false">"MANUAL CHECK"</f>
        <v>MANUAL CHECK</v>
      </c>
    </row>
    <row r="16" customFormat="false" ht="15" hidden="false" customHeight="false" outlineLevel="0" collapsed="false">
      <c r="A16" s="36" t="n">
        <v>12</v>
      </c>
      <c r="B16" s="37" t="s">
        <v>78</v>
      </c>
      <c r="C16" s="38" t="str">
        <f aca="false">IF(OR('Tax Invoice'!D1="ORIGINAL",'Tax Invoice'!D1="DUPLICATE"),"OK","CHECK")</f>
        <v>OK</v>
      </c>
    </row>
    <row r="18" customFormat="false" ht="15" hidden="false" customHeight="false" outlineLevel="0" collapsed="false">
      <c r="B18" s="28" t="s">
        <v>79</v>
      </c>
      <c r="C18" s="28" t="str">
        <f aca="false">IF(COUNTIF(C5:C16,"CHECK*")=0,"READY TO ISSUE (after manual check)","RESOLVE ITEMS MARKED CHECK")</f>
        <v>READY TO ISSUE (after manual check)</v>
      </c>
    </row>
  </sheetData>
  <conditionalFormatting sqref="C5:C18">
    <cfRule type="expression" priority="2" aboveAverage="0" equalAverage="0" bottom="0" percent="0" rank="0" text="" dxfId="0">
      <formula>LEFT(C5,5)="CHECK"</formula>
    </cfRule>
    <cfRule type="expression" priority="3" aboveAverage="0" equalAverage="0" bottom="0" percent="0" rank="0" text="" dxfId="1">
      <formula>C5="OK"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20"/>
  </cols>
  <sheetData>
    <row r="1" customFormat="false" ht="17.35" hidden="false" customHeight="false" outlineLevel="0" collapsed="false">
      <c r="A1" s="26" t="s">
        <v>80</v>
      </c>
    </row>
    <row r="3" customFormat="false" ht="15" hidden="false" customHeight="false" outlineLevel="0" collapsed="false">
      <c r="A3" s="39" t="s">
        <v>81</v>
      </c>
      <c r="B3" s="40"/>
    </row>
    <row r="4" customFormat="false" ht="15" hidden="false" customHeight="false" outlineLevel="0" collapsed="false">
      <c r="A4" s="41" t="s">
        <v>82</v>
      </c>
      <c r="B4" s="42" t="s">
        <v>83</v>
      </c>
    </row>
    <row r="5" customFormat="false" ht="15" hidden="false" customHeight="false" outlineLevel="0" collapsed="false">
      <c r="A5" s="41" t="s">
        <v>84</v>
      </c>
      <c r="B5" s="42" t="s">
        <v>85</v>
      </c>
    </row>
    <row r="6" customFormat="false" ht="26.85" hidden="false" customHeight="false" outlineLevel="0" collapsed="false">
      <c r="A6" s="41" t="s">
        <v>86</v>
      </c>
      <c r="B6" s="42" t="s">
        <v>87</v>
      </c>
    </row>
    <row r="7" customFormat="false" ht="26.85" hidden="false" customHeight="false" outlineLevel="0" collapsed="false">
      <c r="A7" s="41" t="s">
        <v>88</v>
      </c>
      <c r="B7" s="42" t="s">
        <v>89</v>
      </c>
    </row>
    <row r="8" customFormat="false" ht="15" hidden="false" customHeight="false" outlineLevel="0" collapsed="false">
      <c r="A8" s="41"/>
      <c r="B8" s="42"/>
    </row>
    <row r="9" customFormat="false" ht="26.85" hidden="false" customHeight="false" outlineLevel="0" collapsed="false">
      <c r="A9" s="39" t="s">
        <v>90</v>
      </c>
      <c r="B9" s="40"/>
    </row>
    <row r="10" customFormat="false" ht="39.55" hidden="false" customHeight="false" outlineLevel="0" collapsed="false">
      <c r="A10" s="41" t="s">
        <v>91</v>
      </c>
      <c r="B10" s="42" t="s">
        <v>92</v>
      </c>
    </row>
    <row r="11" customFormat="false" ht="26.85" hidden="false" customHeight="false" outlineLevel="0" collapsed="false">
      <c r="A11" s="41" t="s">
        <v>93</v>
      </c>
      <c r="B11" s="42" t="s">
        <v>94</v>
      </c>
    </row>
    <row r="12" customFormat="false" ht="26.85" hidden="false" customHeight="false" outlineLevel="0" collapsed="false">
      <c r="A12" s="41" t="s">
        <v>95</v>
      </c>
      <c r="B12" s="42" t="s">
        <v>96</v>
      </c>
    </row>
    <row r="13" customFormat="false" ht="26.85" hidden="false" customHeight="false" outlineLevel="0" collapsed="false">
      <c r="A13" s="41" t="s">
        <v>97</v>
      </c>
      <c r="B13" s="42" t="s">
        <v>98</v>
      </c>
    </row>
    <row r="14" customFormat="false" ht="26.85" hidden="false" customHeight="false" outlineLevel="0" collapsed="false">
      <c r="A14" s="41" t="s">
        <v>99</v>
      </c>
      <c r="B14" s="42" t="s">
        <v>100</v>
      </c>
    </row>
    <row r="15" customFormat="false" ht="15" hidden="false" customHeight="false" outlineLevel="0" collapsed="false">
      <c r="A15" s="41" t="s">
        <v>101</v>
      </c>
      <c r="B15" s="42" t="s">
        <v>102</v>
      </c>
    </row>
    <row r="16" customFormat="false" ht="15" hidden="false" customHeight="false" outlineLevel="0" collapsed="false">
      <c r="A16" s="41"/>
      <c r="B16" s="42"/>
    </row>
    <row r="17" customFormat="false" ht="26.85" hidden="false" customHeight="false" outlineLevel="0" collapsed="false">
      <c r="A17" s="39" t="s">
        <v>103</v>
      </c>
      <c r="B17" s="40"/>
    </row>
    <row r="18" customFormat="false" ht="39.55" hidden="false" customHeight="false" outlineLevel="0" collapsed="false">
      <c r="A18" s="41" t="s">
        <v>104</v>
      </c>
      <c r="B18" s="42" t="s">
        <v>105</v>
      </c>
    </row>
    <row r="19" customFormat="false" ht="26.85" hidden="false" customHeight="false" outlineLevel="0" collapsed="false">
      <c r="A19" s="41" t="s">
        <v>106</v>
      </c>
      <c r="B19" s="42" t="s">
        <v>107</v>
      </c>
    </row>
    <row r="20" customFormat="false" ht="26.85" hidden="false" customHeight="false" outlineLevel="0" collapsed="false">
      <c r="A20" s="41" t="s">
        <v>108</v>
      </c>
      <c r="B20" s="42" t="s">
        <v>109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4" min="4" style="0" width="18"/>
    <col collapsed="false" customWidth="true" hidden="false" outlineLevel="0" max="5" min="5" style="0" width="60"/>
  </cols>
  <sheetData>
    <row r="1" customFormat="false" ht="15" hidden="false" customHeight="false" outlineLevel="0" collapsed="false">
      <c r="A1" s="0" t="s">
        <v>110</v>
      </c>
    </row>
    <row r="2" customFormat="false" ht="15" hidden="false" customHeight="false" outlineLevel="0" collapsed="false">
      <c r="A2" s="0" t="s">
        <v>111</v>
      </c>
      <c r="C2" s="0" t="s">
        <v>112</v>
      </c>
      <c r="D2" s="0" t="s">
        <v>113</v>
      </c>
      <c r="E2" s="43" t="n">
        <f aca="false">'Tax Invoice'!F37</f>
        <v>436600</v>
      </c>
    </row>
    <row r="3" customFormat="false" ht="15" hidden="false" customHeight="false" outlineLevel="0" collapsed="false">
      <c r="A3" s="0" t="s">
        <v>114</v>
      </c>
      <c r="C3" s="0" t="s">
        <v>115</v>
      </c>
      <c r="D3" s="0" t="s">
        <v>116</v>
      </c>
      <c r="E3" s="0" t="n">
        <f aca="false">INT(ROUND(E2,2))</f>
        <v>436600</v>
      </c>
    </row>
    <row r="4" customFormat="false" ht="15" hidden="false" customHeight="false" outlineLevel="0" collapsed="false">
      <c r="A4" s="0" t="s">
        <v>117</v>
      </c>
      <c r="C4" s="0" t="s">
        <v>118</v>
      </c>
      <c r="D4" s="0" t="s">
        <v>119</v>
      </c>
      <c r="E4" s="0" t="n">
        <f aca="false">ROUND((ROUND(E2,2)-E3)*100,0)</f>
        <v>0</v>
      </c>
    </row>
    <row r="5" customFormat="false" ht="15" hidden="false" customHeight="false" outlineLevel="0" collapsed="false">
      <c r="A5" s="0" t="s">
        <v>120</v>
      </c>
      <c r="C5" s="0" t="s">
        <v>121</v>
      </c>
      <c r="D5" s="0" t="s">
        <v>122</v>
      </c>
      <c r="E5" s="0" t="n">
        <f aca="false">INT(E3/1000000000)</f>
        <v>0</v>
      </c>
    </row>
    <row r="6" customFormat="false" ht="15" hidden="false" customHeight="false" outlineLevel="0" collapsed="false">
      <c r="A6" s="0" t="s">
        <v>123</v>
      </c>
      <c r="C6" s="0" t="s">
        <v>124</v>
      </c>
      <c r="D6" s="0" t="s">
        <v>125</v>
      </c>
      <c r="E6" s="0" t="n">
        <f aca="false">MOD(INT(E3/1000000),1000)</f>
        <v>0</v>
      </c>
    </row>
    <row r="7" customFormat="false" ht="15" hidden="false" customHeight="false" outlineLevel="0" collapsed="false">
      <c r="A7" s="0" t="s">
        <v>126</v>
      </c>
      <c r="C7" s="0" t="s">
        <v>127</v>
      </c>
      <c r="D7" s="0" t="s">
        <v>128</v>
      </c>
      <c r="E7" s="0" t="n">
        <f aca="false">MOD(INT(E3/1000),1000)</f>
        <v>436</v>
      </c>
    </row>
    <row r="8" customFormat="false" ht="15" hidden="false" customHeight="false" outlineLevel="0" collapsed="false">
      <c r="A8" s="0" t="s">
        <v>129</v>
      </c>
      <c r="C8" s="0" t="s">
        <v>130</v>
      </c>
      <c r="D8" s="0" t="s">
        <v>131</v>
      </c>
      <c r="E8" s="0" t="n">
        <f aca="false">MOD(E3,1000)</f>
        <v>600</v>
      </c>
    </row>
    <row r="9" customFormat="false" ht="15" hidden="false" customHeight="false" outlineLevel="0" collapsed="false">
      <c r="A9" s="0" t="s">
        <v>132</v>
      </c>
      <c r="C9" s="0" t="s">
        <v>133</v>
      </c>
      <c r="D9" s="0" t="s">
        <v>134</v>
      </c>
      <c r="E9" s="0" t="str">
        <f aca="false">IF(E5=0,"",IF(INT(E5/100)&gt;0,INDEX(Words!$A$1:$A$19,INT(E5/100))&amp;" Hundred"&amp;IF(MOD(E5,100)&gt;0," and ",""),"")&amp;IF(MOD(E5,100)=0,"",IF(MOD(E5,100)&lt;20,INDEX(Words!$A$1:$A$19,MOD(E5,100)),INDEX(Words!$C$1:$C$9,INT(MOD(E5,100)/10))&amp;IF(MOD(E5,10)&gt;0,"-"&amp;INDEX(Words!$A$1:$A$19,MOD(E5,10)),""))))</f>
        <v/>
      </c>
    </row>
    <row r="10" customFormat="false" ht="15" hidden="false" customHeight="false" outlineLevel="0" collapsed="false">
      <c r="A10" s="0" t="s">
        <v>135</v>
      </c>
      <c r="D10" s="0" t="s">
        <v>136</v>
      </c>
      <c r="E10" s="0" t="str">
        <f aca="false">IF(E6=0,"",IF(INT(E6/100)&gt;0,INDEX(Words!$A$1:$A$19,INT(E6/100))&amp;" Hundred"&amp;IF(MOD(E6,100)&gt;0," and ",""),"")&amp;IF(MOD(E6,100)=0,"",IF(MOD(E6,100)&lt;20,INDEX(Words!$A$1:$A$19,MOD(E6,100)),INDEX(Words!$C$1:$C$9,INT(MOD(E6,100)/10))&amp;IF(MOD(E6,10)&gt;0,"-"&amp;INDEX(Words!$A$1:$A$19,MOD(E6,10)),""))))</f>
        <v/>
      </c>
    </row>
    <row r="11" customFormat="false" ht="15" hidden="false" customHeight="false" outlineLevel="0" collapsed="false">
      <c r="A11" s="0" t="s">
        <v>137</v>
      </c>
      <c r="D11" s="0" t="s">
        <v>138</v>
      </c>
      <c r="E11" s="0" t="str">
        <f aca="false">IF(E7=0,"",IF(INT(E7/100)&gt;0,INDEX(Words!$A$1:$A$19,INT(E7/100))&amp;" Hundred"&amp;IF(MOD(E7,100)&gt;0," and ",""),"")&amp;IF(MOD(E7,100)=0,"",IF(MOD(E7,100)&lt;20,INDEX(Words!$A$1:$A$19,MOD(E7,100)),INDEX(Words!$C$1:$C$9,INT(MOD(E7,100)/10))&amp;IF(MOD(E7,10)&gt;0,"-"&amp;INDEX(Words!$A$1:$A$19,MOD(E7,10)),""))))</f>
        <v>Four Hundred and Thirty-Six</v>
      </c>
    </row>
    <row r="12" customFormat="false" ht="15" hidden="false" customHeight="false" outlineLevel="0" collapsed="false">
      <c r="A12" s="0" t="s">
        <v>139</v>
      </c>
      <c r="D12" s="0" t="s">
        <v>140</v>
      </c>
      <c r="E12" s="0" t="str">
        <f aca="false">IF(E8=0,"",IF(INT(E8/100)&gt;0,INDEX(Words!$A$1:$A$19,INT(E8/100))&amp;" Hundred"&amp;IF(MOD(E8,100)&gt;0," and ",""),"")&amp;IF(MOD(E8,100)=0,"",IF(MOD(E8,100)&lt;20,INDEX(Words!$A$1:$A$19,MOD(E8,100)),INDEX(Words!$C$1:$C$9,INT(MOD(E8,100)/10))&amp;IF(MOD(E8,10)&gt;0,"-"&amp;INDEX(Words!$A$1:$A$19,MOD(E8,10)),""))))</f>
        <v>Six Hundred</v>
      </c>
    </row>
    <row r="13" customFormat="false" ht="15" hidden="false" customHeight="false" outlineLevel="0" collapsed="false">
      <c r="A13" s="0" t="s">
        <v>141</v>
      </c>
      <c r="D13" s="0" t="s">
        <v>142</v>
      </c>
      <c r="E13" s="0" t="str">
        <f aca="false">IF(E4=0,"",IF(INT(E4/100)&gt;0,INDEX(Words!$A$1:$A$19,INT(E4/100))&amp;" Hundred"&amp;IF(MOD(E4,100)&gt;0," and ",""),"")&amp;IF(MOD(E4,100)=0,"",IF(MOD(E4,100)&lt;20,INDEX(Words!$A$1:$A$19,MOD(E4,100)),INDEX(Words!$C$1:$C$9,INT(MOD(E4,100)/10))&amp;IF(MOD(E4,10)&gt;0,"-"&amp;INDEX(Words!$A$1:$A$19,MOD(E4,10)),""))))</f>
        <v/>
      </c>
    </row>
    <row r="14" customFormat="false" ht="15" hidden="false" customHeight="false" outlineLevel="0" collapsed="false">
      <c r="A14" s="0" t="s">
        <v>143</v>
      </c>
      <c r="D14" s="0" t="s">
        <v>144</v>
      </c>
      <c r="E14" s="0" t="str">
        <f aca="false">IF(E2&lt;=0,"","Rupees "&amp;TRIM(IF(E5&gt;0,E9&amp;" Billion ","")&amp;IF(E6&gt;0,E10&amp;" Million ","")&amp;IF(E7&gt;0,E11&amp;" Thousand ","")&amp;IF(E8&gt;0,E12,""))&amp;IF(E4&gt;0," and Cents "&amp;E13,"")&amp;" Only")</f>
        <v>Rupees Four Hundred and Thirty-Six Thousand Six Hundred Only</v>
      </c>
    </row>
    <row r="15" customFormat="false" ht="15" hidden="false" customHeight="false" outlineLevel="0" collapsed="false">
      <c r="A15" s="0" t="s">
        <v>145</v>
      </c>
    </row>
    <row r="16" customFormat="false" ht="15" hidden="false" customHeight="false" outlineLevel="0" collapsed="false">
      <c r="A16" s="0" t="s">
        <v>146</v>
      </c>
    </row>
    <row r="17" customFormat="false" ht="15" hidden="false" customHeight="false" outlineLevel="0" collapsed="false">
      <c r="A17" s="0" t="s">
        <v>147</v>
      </c>
    </row>
    <row r="18" customFormat="false" ht="15" hidden="false" customHeight="false" outlineLevel="0" collapsed="false">
      <c r="A18" s="0" t="s">
        <v>148</v>
      </c>
    </row>
    <row r="19" customFormat="false" ht="15" hidden="false" customHeight="false" outlineLevel="0" collapsed="false">
      <c r="A19" s="0" t="s">
        <v>149</v>
      </c>
    </row>
    <row r="21" customFormat="false" ht="15" hidden="false" customHeight="false" outlineLevel="0" collapsed="false">
      <c r="A21" s="44" t="s">
        <v>150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2026-10-27T09:17:43Z</dcterms:created>
  <dc:creator>openpyxl</dc:creator>
  <dc:description/>
  <dc:language>en-US</dc:language>
  <cp:lastModifiedBy/>
  <dcterms:modified xsi:type="dcterms:W3CDTF">2026-10-27T09:17:43Z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